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mple Size Calculator" sheetId="1" state="visible" r:id="rId1"/>
    <sheet xmlns:r="http://schemas.openxmlformats.org/officeDocument/2006/relationships" name="Fieldwork Planni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00"/>
    <numFmt numFmtId="165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1C1917"/>
      <sz val="14"/>
    </font>
    <font>
      <name val="Arial"/>
      <b val="1"/>
      <color rgb="00FFFFFF"/>
      <sz val="11"/>
    </font>
    <font>
      <name val="Arial"/>
      <b val="1"/>
      <sz val="10"/>
    </font>
    <font>
      <name val="Arial"/>
      <b val="1"/>
      <sz val="11"/>
    </font>
    <font>
      <name val="Arial"/>
      <i val="1"/>
      <color rgb="0078716C"/>
      <sz val="9"/>
    </font>
    <font>
      <name val="Arial"/>
      <b val="1"/>
      <sz val="12"/>
    </font>
    <font>
      <name val="Arial"/>
      <sz val="10"/>
    </font>
    <font>
      <name val="Arial"/>
      <b val="1"/>
      <color rgb="00166534"/>
      <sz val="16"/>
    </font>
    <font>
      <name val="Arial"/>
      <b val="1"/>
      <color rgb="00166534"/>
      <sz val="12"/>
    </font>
    <font>
      <name val="Arial"/>
      <i val="1"/>
      <color rgb="0078716C"/>
      <sz val="10"/>
    </font>
  </fonts>
  <fills count="6">
    <fill>
      <patternFill/>
    </fill>
    <fill>
      <patternFill patternType="gray125"/>
    </fill>
    <fill>
      <patternFill patternType="solid">
        <fgColor rgb="001C1917"/>
        <bgColor rgb="001C1917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5F5F4"/>
        <bgColor rgb="00F5F5F4"/>
      </patternFill>
    </fill>
  </fills>
  <borders count="2">
    <border>
      <left/>
      <right/>
      <top/>
      <bottom/>
      <diagonal/>
    </border>
    <border>
      <left style="thin">
        <color rgb="00D6D3D1"/>
      </left>
      <right style="thin">
        <color rgb="00D6D3D1"/>
      </right>
      <top style="thin">
        <color rgb="00D6D3D1"/>
      </top>
      <bottom style="thin">
        <color rgb="00D6D3D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3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0" borderId="0" pivotButton="0" quotePrefix="0" xfId="0"/>
    <xf numFmtId="0" fontId="7" fillId="0" borderId="0" pivotButton="0" quotePrefix="0" xfId="0"/>
    <xf numFmtId="3" fontId="7" fillId="0" borderId="0" pivotButton="0" quotePrefix="0" xfId="0"/>
    <xf numFmtId="3" fontId="6" fillId="4" borderId="0" pivotButton="0" quotePrefix="0" xfId="0"/>
    <xf numFmtId="0" fontId="9" fillId="0" borderId="0" pivotButton="0" quotePrefix="0" xfId="0"/>
    <xf numFmtId="3" fontId="8" fillId="4" borderId="0" pivotButton="0" quotePrefix="0" xfId="0"/>
    <xf numFmtId="0" fontId="4" fillId="0" borderId="0" pivotButton="0" quotePrefix="0" xfId="0"/>
    <xf numFmtId="0" fontId="10" fillId="0" borderId="0" pivotButton="0" quotePrefix="0" xfId="0"/>
    <xf numFmtId="3" fontId="7" fillId="5" borderId="0" pivotButton="0" quotePrefix="0" xfId="0"/>
    <xf numFmtId="165" fontId="9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35" customWidth="1" min="3" max="3"/>
  </cols>
  <sheetData>
    <row r="1">
      <c r="A1" s="1" t="inlineStr">
        <is>
          <t>MORTALITY SURVEY SAMPLE SIZE CALCULATOR</t>
        </is>
      </c>
    </row>
    <row r="3">
      <c r="A3" s="2" t="inlineStr">
        <is>
          <t>PARAMETER</t>
        </is>
      </c>
      <c r="B3" s="2" t="inlineStr">
        <is>
          <t>VALUE</t>
        </is>
      </c>
      <c r="C3" s="2" t="inlineStr">
        <is>
          <t>GUIDANCE</t>
        </is>
      </c>
    </row>
    <row r="4">
      <c r="A4" s="3" t="inlineStr">
        <is>
          <t>Expected CDR (/10,000/day)</t>
        </is>
      </c>
      <c r="B4" s="4" t="n">
        <v>0.5</v>
      </c>
      <c r="C4" s="5" t="inlineStr">
        <is>
          <t>Baseline sub-Saharan Africa: ~0.5</t>
        </is>
      </c>
    </row>
    <row r="5">
      <c r="A5" s="3" t="inlineStr">
        <is>
          <t>Desired precision (+/-)</t>
        </is>
      </c>
      <c r="B5" s="4" t="n">
        <v>0.3</v>
      </c>
      <c r="C5" s="5" t="inlineStr">
        <is>
          <t>Typically 0.3-0.5</t>
        </is>
      </c>
    </row>
    <row r="6">
      <c r="A6" s="3" t="inlineStr">
        <is>
          <t>Recall period (days)</t>
        </is>
      </c>
      <c r="B6" s="4" t="n">
        <v>90</v>
      </c>
      <c r="C6" s="5" t="inlineStr">
        <is>
          <t>Standard: 90 days</t>
        </is>
      </c>
    </row>
    <row r="7">
      <c r="A7" s="3" t="inlineStr">
        <is>
          <t>Average household size</t>
        </is>
      </c>
      <c r="B7" s="4" t="n">
        <v>5</v>
      </c>
      <c r="C7" s="5" t="inlineStr">
        <is>
          <t>Typically 4-7</t>
        </is>
      </c>
    </row>
    <row r="8">
      <c r="A8" s="3" t="inlineStr">
        <is>
          <t>Design effect (DEFF)</t>
        </is>
      </c>
      <c r="B8" s="4" t="n">
        <v>2</v>
      </c>
      <c r="C8" s="5" t="inlineStr">
        <is>
          <t>Typical: 1.5-2.0</t>
        </is>
      </c>
    </row>
    <row r="9">
      <c r="A9" s="3" t="inlineStr">
        <is>
          <t>Non-response rate (%)</t>
        </is>
      </c>
      <c r="B9" s="4" t="n">
        <v>10</v>
      </c>
      <c r="C9" s="5" t="inlineStr">
        <is>
          <t>Typically 5-10%</t>
        </is>
      </c>
    </row>
    <row r="10">
      <c r="A10" s="3" t="inlineStr">
        <is>
          <t>Number of clusters</t>
        </is>
      </c>
      <c r="B10" s="4" t="n">
        <v>25</v>
      </c>
      <c r="C10" s="5" t="inlineStr">
        <is>
          <t>Standard: 25-30</t>
        </is>
      </c>
    </row>
    <row r="13">
      <c r="A13" s="6" t="inlineStr">
        <is>
          <t>CALCULATION</t>
        </is>
      </c>
    </row>
    <row r="14">
      <c r="A14" s="3" t="inlineStr">
        <is>
          <t>Daily rate</t>
        </is>
      </c>
      <c r="B14" s="7">
        <f>B4/10000</f>
        <v/>
      </c>
    </row>
    <row r="15">
      <c r="A15" s="3" t="inlineStr">
        <is>
          <t>Z-alpha (95%)</t>
        </is>
      </c>
      <c r="B15" s="8" t="n">
        <v>1.96</v>
      </c>
    </row>
    <row r="16">
      <c r="A16" s="3" t="inlineStr">
        <is>
          <t>Variance numerator</t>
        </is>
      </c>
      <c r="B16" s="7">
        <f>B15*B15*B14*(1-B14*B7)</f>
        <v/>
      </c>
    </row>
    <row r="17">
      <c r="A17" s="3" t="inlineStr">
        <is>
          <t>Precision squared</t>
        </is>
      </c>
      <c r="B17" s="7">
        <f>(B5/10000)^2</f>
        <v/>
      </c>
    </row>
    <row r="18">
      <c r="A18" s="3" t="inlineStr">
        <is>
          <t>SRS person-days needed</t>
        </is>
      </c>
      <c r="B18" s="9">
        <f>B16/B17</f>
        <v/>
      </c>
    </row>
    <row r="19">
      <c r="A19" s="3" t="inlineStr">
        <is>
          <t>SRS persons needed</t>
        </is>
      </c>
      <c r="B19" s="9">
        <f>B18/B7</f>
        <v/>
      </c>
    </row>
    <row r="20">
      <c r="A20" s="3" t="inlineStr">
        <is>
          <t>Cluster-adjusted persons</t>
        </is>
      </c>
      <c r="B20" s="7">
        <f>B19*B8</f>
        <v/>
      </c>
    </row>
    <row r="21">
      <c r="A21" s="3" t="inlineStr">
        <is>
          <t>After non-response</t>
        </is>
      </c>
      <c r="B21" s="7">
        <f>B20/(1-B9/100)</f>
        <v/>
      </c>
    </row>
    <row r="22">
      <c r="A22" s="3" t="inlineStr">
        <is>
          <t>Total households needed</t>
        </is>
      </c>
      <c r="B22" s="9">
        <f>ROUNDUP(B21/B8,0)</f>
        <v/>
      </c>
    </row>
    <row r="23">
      <c r="A23" s="3" t="inlineStr">
        <is>
          <t>Households per cluster</t>
        </is>
      </c>
      <c r="B23" s="10">
        <f>ROUNDUP(B22/B10,0)</f>
        <v/>
      </c>
    </row>
    <row r="24">
      <c r="A24" s="11" t="inlineStr">
        <is>
          <t>FINAL: Total households</t>
        </is>
      </c>
      <c r="B24" s="12">
        <f>B23*B10</f>
        <v/>
      </c>
    </row>
    <row r="27">
      <c r="A27" s="13" t="inlineStr">
        <is>
          <t>REFERENCE</t>
        </is>
      </c>
    </row>
    <row r="28">
      <c r="A28" s="8" t="inlineStr">
        <is>
          <t>CDR emergency threshold: 1.0 / 10,000 / day</t>
        </is>
      </c>
    </row>
    <row r="29">
      <c r="A29" s="8" t="inlineStr">
        <is>
          <t>U5DR emergency threshold: 2.0 / 10,000 / day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C43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50" customWidth="1" min="3" max="3"/>
  </cols>
  <sheetData>
    <row r="1">
      <c r="A1" s="1" t="inlineStr">
        <is>
          <t>FIELDWORK TEAM PLANNING</t>
        </is>
      </c>
    </row>
    <row r="2">
      <c r="A2" s="14" t="inlineStr">
        <is>
          <t>Converts sample size into enumerator teams, supervisors, and fieldwork duration</t>
        </is>
      </c>
    </row>
    <row r="4">
      <c r="A4" s="2" t="inlineStr">
        <is>
          <t>PARAMETER</t>
        </is>
      </c>
      <c r="B4" s="2" t="inlineStr">
        <is>
          <t>VALUE</t>
        </is>
      </c>
      <c r="C4" s="2" t="inlineStr">
        <is>
          <t>GUIDANCE</t>
        </is>
      </c>
    </row>
    <row r="5">
      <c r="A5" s="3" t="inlineStr">
        <is>
          <t>Interviews per enumerator per day</t>
        </is>
      </c>
      <c r="B5" s="4" t="n">
        <v>5</v>
      </c>
      <c r="C5" s="5" t="inlineStr">
        <is>
          <t>Mortality surveys: 4-6/day. Depends on terrain, density, interview length (~30-45 min).</t>
        </is>
      </c>
    </row>
    <row r="6">
      <c r="A6" s="3" t="inlineStr">
        <is>
          <t>Travel days between clusters</t>
        </is>
      </c>
      <c r="B6" s="4" t="n">
        <v>1</v>
      </c>
      <c r="C6" s="5" t="inlineStr">
        <is>
          <t>0.5 if close; 1-2 in dispersed, conflict-affected or mountainous settings.</t>
        </is>
      </c>
    </row>
    <row r="7">
      <c r="A7" s="3" t="inlineStr">
        <is>
          <t>Enumerators per team</t>
        </is>
      </c>
      <c r="B7" s="4" t="n">
        <v>4</v>
      </c>
      <c r="C7" s="5" t="inlineStr">
        <is>
          <t>4-6 per team. Larger teams finish faster but harder to supervise and transport.</t>
        </is>
      </c>
    </row>
    <row r="8">
      <c r="A8" s="3" t="inlineStr">
        <is>
          <t>Supervisor ratio (enum per supervisor)</t>
        </is>
      </c>
      <c r="B8" s="4" t="n">
        <v>4</v>
      </c>
      <c r="C8" s="5" t="inlineStr">
        <is>
          <t>1 supervisor per 4-6 enumerators. Supervisors run quality checks and community entry.</t>
        </is>
      </c>
    </row>
    <row r="9">
      <c r="A9" s="3" t="inlineStr">
        <is>
          <t>Number of field teams</t>
        </is>
      </c>
      <c r="B9" s="4" t="n">
        <v>2</v>
      </c>
      <c r="C9" s="5" t="inlineStr">
        <is>
          <t>More teams = shorter fieldwork, higher cost. 2-3 teams is typical.</t>
        </is>
      </c>
    </row>
    <row r="10">
      <c r="A10" s="3" t="inlineStr">
        <is>
          <t>Training days</t>
        </is>
      </c>
      <c r="B10" s="4" t="n">
        <v>3</v>
      </c>
      <c r="C10" s="5" t="inlineStr">
        <is>
          <t>3 days for enumerator training. Add 1-2 days for pilot testing.</t>
        </is>
      </c>
    </row>
    <row r="11">
      <c r="A11" s="3" t="inlineStr">
        <is>
          <t>Buffer days (weather, access, rest)</t>
        </is>
      </c>
      <c r="B11" s="4" t="n">
        <v>2</v>
      </c>
      <c r="C11" s="5" t="inlineStr">
        <is>
          <t>Rain, road closures, security incidents, rest days. 1-3 depending on context.</t>
        </is>
      </c>
    </row>
    <row r="14">
      <c r="A14" s="6" t="inlineStr">
        <is>
          <t>LINKED FROM SAMPLE SIZE</t>
        </is>
      </c>
    </row>
    <row r="15">
      <c r="A15" s="3" t="inlineStr">
        <is>
          <t>Number of clusters</t>
        </is>
      </c>
      <c r="B15" s="15">
        <f>'Sample Size Calculator'!B10</f>
        <v/>
      </c>
    </row>
    <row r="16">
      <c r="A16" s="3" t="inlineStr">
        <is>
          <t>Households per cluster</t>
        </is>
      </c>
      <c r="B16" s="15">
        <f>'Sample Size Calculator'!B23</f>
        <v/>
      </c>
    </row>
    <row r="17">
      <c r="A17" s="3" t="inlineStr">
        <is>
          <t>Total households</t>
        </is>
      </c>
      <c r="B17" s="15">
        <f>'Sample Size Calculator'!B24</f>
        <v/>
      </c>
    </row>
    <row r="20">
      <c r="A20" s="6" t="inlineStr">
        <is>
          <t>FIELDWORK CALCULATION</t>
        </is>
      </c>
    </row>
    <row r="21">
      <c r="A21" s="3" t="inlineStr">
        <is>
          <t>Data collection days per cluster</t>
        </is>
      </c>
      <c r="B21" s="9">
        <f>ROUNDUP(B16/(B7*B5),0)</f>
        <v/>
      </c>
      <c r="C21" s="5" t="inlineStr">
        <is>
          <t>HH per cluster / (enumerators x interviews/day)</t>
        </is>
      </c>
    </row>
    <row r="22">
      <c r="A22" s="3" t="inlineStr">
        <is>
          <t>Clusters per team</t>
        </is>
      </c>
      <c r="B22" s="9">
        <f>ROUNDUP(B15/B9,0)</f>
        <v/>
      </c>
      <c r="C22" s="5" t="inlineStr">
        <is>
          <t>Total clusters / number of teams</t>
        </is>
      </c>
    </row>
    <row r="23">
      <c r="A23" s="3" t="inlineStr">
        <is>
          <t>Field days per team</t>
        </is>
      </c>
      <c r="B23" s="9">
        <f>B21*B22+B6*(B22-1)</f>
        <v/>
      </c>
      <c r="C23" s="5" t="inlineStr">
        <is>
          <t>Collection days + travel between clusters</t>
        </is>
      </c>
    </row>
    <row r="24">
      <c r="A24" s="3" t="inlineStr">
        <is>
          <t>Total enumerators</t>
        </is>
      </c>
      <c r="B24" s="9">
        <f>B7*B9</f>
        <v/>
      </c>
      <c r="C24" s="5" t="inlineStr">
        <is>
          <t>Enumerators per team x teams</t>
        </is>
      </c>
    </row>
    <row r="25">
      <c r="A25" s="3" t="inlineStr">
        <is>
          <t>Supervisors needed</t>
        </is>
      </c>
      <c r="B25" s="9">
        <f>ROUNDUP(B24/B8,0)</f>
        <v/>
      </c>
      <c r="C25" s="5" t="inlineStr">
        <is>
          <t>Total enumerators / supervisor ratio</t>
        </is>
      </c>
    </row>
    <row r="26">
      <c r="A26" s="3" t="inlineStr">
        <is>
          <t>Total field staff</t>
        </is>
      </c>
      <c r="B26" s="9">
        <f>B24+B25</f>
        <v/>
      </c>
      <c r="C26" s="5" t="inlineStr">
        <is>
          <t>Enumerators + supervisors</t>
        </is>
      </c>
    </row>
    <row r="27">
      <c r="A27" s="3" t="inlineStr"/>
      <c r="C27" s="5" t="inlineStr"/>
    </row>
    <row r="28">
      <c r="A28" s="3" t="inlineStr">
        <is>
          <t>Data collection duration (days)</t>
        </is>
      </c>
      <c r="B28" s="9">
        <f>B23</f>
        <v/>
      </c>
      <c r="C28" s="5" t="inlineStr">
        <is>
          <t>Longest team determines duration</t>
        </is>
      </c>
    </row>
    <row r="29">
      <c r="A29" s="3" t="inlineStr">
        <is>
          <t>Training</t>
        </is>
      </c>
      <c r="B29" s="9">
        <f>B10</f>
        <v/>
      </c>
      <c r="C29" s="5" t="inlineStr"/>
    </row>
    <row r="30">
      <c r="A30" s="3" t="inlineStr">
        <is>
          <t>Buffer</t>
        </is>
      </c>
      <c r="B30" s="9">
        <f>B11</f>
        <v/>
      </c>
      <c r="C30" s="5" t="inlineStr"/>
    </row>
    <row r="31">
      <c r="A31" s="11" t="inlineStr">
        <is>
          <t>TOTAL FIELDWORK DURATION (days)</t>
        </is>
      </c>
      <c r="B31" s="12">
        <f>B28+B29+B30</f>
        <v/>
      </c>
      <c r="C31" s="5" t="inlineStr"/>
    </row>
    <row r="32">
      <c r="A32" s="3" t="inlineStr">
        <is>
          <t>Approximate weeks</t>
        </is>
      </c>
      <c r="B32" s="16">
        <f>ROUNDUP(B31/7,1)</f>
        <v/>
      </c>
      <c r="C32" s="5" t="inlineStr"/>
    </row>
    <row r="35">
      <c r="A35" s="13" t="inlineStr">
        <is>
          <t>LOGISTICS CHECKLIST</t>
        </is>
      </c>
    </row>
    <row r="36">
      <c r="A36" s="8" t="inlineStr">
        <is>
          <t>[ ]  Vehicles: 1 per team (with drivers)</t>
        </is>
      </c>
    </row>
    <row r="37">
      <c r="A37" s="8" t="inlineStr">
        <is>
          <t>[ ]  Tablets/phones: 1 per enumerator, loaded with XLSForm</t>
        </is>
      </c>
    </row>
    <row r="38">
      <c r="A38" s="8" t="inlineStr">
        <is>
          <t>[ ]  Supervisor kits: daily data quality checklists, cluster maps</t>
        </is>
      </c>
    </row>
    <row r="39">
      <c r="A39" s="8" t="inlineStr">
        <is>
          <t>[ ]  Enumerator kits: ID badge, consent forms, referral cards, pens</t>
        </is>
      </c>
    </row>
    <row r="40">
      <c r="A40" s="8" t="inlineStr">
        <is>
          <t>[ ]  Per diem: all field staff x field days</t>
        </is>
      </c>
    </row>
    <row r="41">
      <c r="A41" s="8" t="inlineStr">
        <is>
          <t>[ ]  Fuel and vehicle maintenance budget</t>
        </is>
      </c>
    </row>
    <row r="42">
      <c r="A42" s="8" t="inlineStr">
        <is>
          <t>[ ]  Communication: airtime for all field staff</t>
        </is>
      </c>
    </row>
    <row r="43">
      <c r="A43" s="8" t="inlineStr">
        <is>
          <t>[ ]  Data backup: portable power banks, Wi-Fi/cellular coverage plan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2026-03-30T17:49:50Z</dcterms:created>
  <dcterms:modified xmlns:dcterms="http://purl.org/dc/terms/" xmlns:xsi="http://www.w3.org/2001/XMLSchema-instance" xsi:type="dcterms:W3CDTF">2026-03-30T17:49:50Z</dcterms:modified>
</cp:coreProperties>
</file>