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 Entry" sheetId="1" state="visible" r:id="rId1"/>
    <sheet xmlns:r="http://schemas.openxmlformats.org/officeDocument/2006/relationships" name="CDR Calculation" sheetId="2" state="visible" r:id="rId2"/>
    <sheet xmlns:r="http://schemas.openxmlformats.org/officeDocument/2006/relationships" name="U5DR Calculation" sheetId="3" state="visible" r:id="rId3"/>
    <sheet xmlns:r="http://schemas.openxmlformats.org/officeDocument/2006/relationships" name="Cluster Summary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1C1917"/>
      <sz val="14"/>
    </font>
    <font>
      <name val="Arial"/>
      <b val="1"/>
      <sz val="10"/>
    </font>
    <font>
      <name val="Arial"/>
      <sz val="10"/>
    </font>
    <font>
      <name val="Arial"/>
      <b val="1"/>
      <sz val="14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1C1917"/>
        <bgColor rgb="001C1917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D6D3D1"/>
      </left>
      <right style="thin">
        <color rgb="00D6D3D1"/>
      </right>
      <top style="thin">
        <color rgb="00D6D3D1"/>
      </top>
      <bottom style="thin">
        <color rgb="00D6D3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2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/>
    </xf>
    <xf numFmtId="0" fontId="3" fillId="0" borderId="0" pivotButton="0" quotePrefix="0" xfId="0"/>
    <xf numFmtId="0" fontId="4" fillId="3" borderId="0" pivotButton="0" quotePrefix="0" xfId="0"/>
    <xf numFmtId="2" fontId="4" fillId="0" borderId="0" pivotButton="0" quotePrefix="0" xfId="0"/>
    <xf numFmtId="2" fontId="5" fillId="4" borderId="0" pivotButton="0" quotePrefix="0" xfId="0"/>
    <xf numFmtId="0" fontId="4" fillId="0" borderId="0" pivotButton="0" quotePrefix="0" xfId="0"/>
    <xf numFmtId="2" fontId="6" fillId="0" borderId="0" pivotButton="0" quotePrefix="0" xfId="0"/>
    <xf numFmtId="0" fontId="5" fillId="0" borderId="0" pivotButton="0" quotePrefix="0" xfId="0"/>
    <xf numFmtId="2" fontId="4" fillId="0" borderId="1" applyAlignment="1" pivotButton="0" quotePrefix="0" xfId="0">
      <alignment vertical="center"/>
    </xf>
  </cellXfs>
  <cellStyles count="1">
    <cellStyle name="Normal" xfId="0" builtinId="0" hidden="0"/>
  </cellStyles>
  <dxfs count="2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b val="1"/>
        <color rgb="00166534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I3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23" customWidth="1" min="3" max="3"/>
    <col width="20" customWidth="1" min="4" max="4"/>
    <col width="22" customWidth="1" min="5" max="5"/>
    <col width="16" customWidth="1" min="6" max="6"/>
    <col width="18" customWidth="1" min="7" max="7"/>
    <col width="21" customWidth="1" min="8" max="8"/>
    <col width="20" customWidth="1" min="9" max="9"/>
  </cols>
  <sheetData>
    <row r="1">
      <c r="A1" s="1" t="inlineStr">
        <is>
          <t>MORTALITY SURVEY DATA ENTRY</t>
        </is>
      </c>
    </row>
    <row r="2">
      <c r="A2" s="2" t="inlineStr">
        <is>
          <t>Cluster ID</t>
        </is>
      </c>
      <c r="B2" s="2" t="inlineStr">
        <is>
          <t>Cluster Name</t>
        </is>
      </c>
      <c r="C2" s="2" t="inlineStr">
        <is>
          <t>Households Surveyed</t>
        </is>
      </c>
      <c r="D2" s="2" t="inlineStr">
        <is>
          <t>Total Population</t>
        </is>
      </c>
      <c r="E2" s="2" t="inlineStr">
        <is>
          <t>Under-5 Population</t>
        </is>
      </c>
      <c r="F2" s="2" t="inlineStr">
        <is>
          <t>Total Deaths</t>
        </is>
      </c>
      <c r="G2" s="2" t="inlineStr">
        <is>
          <t>Under-5 Deaths</t>
        </is>
      </c>
      <c r="H2" s="2" t="inlineStr">
        <is>
          <t>Person-Days (all)</t>
        </is>
      </c>
      <c r="I2" s="2" t="inlineStr">
        <is>
          <t>Person-Days (U5)</t>
        </is>
      </c>
    </row>
    <row r="3">
      <c r="A3" s="3" t="inlineStr">
        <is>
          <t>C01</t>
        </is>
      </c>
      <c r="B3" s="3" t="inlineStr">
        <is>
          <t>Bor Town</t>
        </is>
      </c>
      <c r="C3" s="3" t="n">
        <v>28</v>
      </c>
      <c r="D3" s="3" t="n">
        <v>140</v>
      </c>
      <c r="E3" s="3" t="n">
        <v>28</v>
      </c>
      <c r="F3" s="3" t="n">
        <v>2</v>
      </c>
      <c r="G3" s="3" t="n">
        <v>1</v>
      </c>
      <c r="H3" s="3">
        <f>D3*$B$32</f>
        <v/>
      </c>
      <c r="I3" s="3">
        <f>E3*$B$32</f>
        <v/>
      </c>
    </row>
    <row r="4">
      <c r="A4" s="3" t="inlineStr">
        <is>
          <t>C02</t>
        </is>
      </c>
      <c r="B4" s="3" t="inlineStr">
        <is>
          <t>Makuach</t>
        </is>
      </c>
      <c r="C4" s="3" t="n">
        <v>22</v>
      </c>
      <c r="D4" s="3" t="n">
        <v>110</v>
      </c>
      <c r="E4" s="3" t="n">
        <v>22</v>
      </c>
      <c r="F4" s="3" t="n">
        <v>1</v>
      </c>
      <c r="G4" s="3" t="n">
        <v>0</v>
      </c>
      <c r="H4" s="3">
        <f>D4*$B$32</f>
        <v/>
      </c>
      <c r="I4" s="3">
        <f>E4*$B$32</f>
        <v/>
      </c>
    </row>
    <row r="5">
      <c r="A5" s="3" t="inlineStr">
        <is>
          <t>C03</t>
        </is>
      </c>
      <c r="B5" s="3" t="inlineStr">
        <is>
          <t>Anyidi</t>
        </is>
      </c>
      <c r="C5" s="3" t="n">
        <v>25</v>
      </c>
      <c r="D5" s="3" t="n">
        <v>125</v>
      </c>
      <c r="E5" s="3" t="n">
        <v>25</v>
      </c>
      <c r="F5" s="3" t="n">
        <v>2</v>
      </c>
      <c r="G5" s="3" t="n">
        <v>1</v>
      </c>
      <c r="H5" s="3">
        <f>D5*$B$32</f>
        <v/>
      </c>
      <c r="I5" s="3">
        <f>E5*$B$32</f>
        <v/>
      </c>
    </row>
    <row r="6">
      <c r="A6" s="3" t="inlineStr">
        <is>
          <t>C04</t>
        </is>
      </c>
      <c r="B6" s="3" t="inlineStr">
        <is>
          <t>Kolnyang</t>
        </is>
      </c>
      <c r="C6" s="3" t="n">
        <v>22</v>
      </c>
      <c r="D6" s="3" t="n">
        <v>110</v>
      </c>
      <c r="E6" s="3" t="n">
        <v>22</v>
      </c>
      <c r="F6" s="3" t="n">
        <v>1</v>
      </c>
      <c r="G6" s="3" t="n">
        <v>0</v>
      </c>
      <c r="H6" s="3">
        <f>D6*$B$32</f>
        <v/>
      </c>
      <c r="I6" s="3">
        <f>E6*$B$32</f>
        <v/>
      </c>
    </row>
    <row r="7">
      <c r="A7" s="3" t="inlineStr">
        <is>
          <t>C05</t>
        </is>
      </c>
      <c r="B7" s="3" t="inlineStr">
        <is>
          <t>Pariak</t>
        </is>
      </c>
      <c r="C7" s="3" t="n">
        <v>22</v>
      </c>
      <c r="D7" s="3" t="n">
        <v>110</v>
      </c>
      <c r="E7" s="3" t="n">
        <v>22</v>
      </c>
      <c r="F7" s="3" t="n">
        <v>0</v>
      </c>
      <c r="G7" s="3" t="n">
        <v>0</v>
      </c>
      <c r="H7" s="3">
        <f>D7*$B$32</f>
        <v/>
      </c>
      <c r="I7" s="3">
        <f>E7*$B$32</f>
        <v/>
      </c>
    </row>
    <row r="8">
      <c r="A8" s="3" t="inlineStr">
        <is>
          <t>C06</t>
        </is>
      </c>
      <c r="B8" s="3" t="inlineStr">
        <is>
          <t>Jalle</t>
        </is>
      </c>
      <c r="C8" s="3" t="n">
        <v>22</v>
      </c>
      <c r="D8" s="3" t="n">
        <v>110</v>
      </c>
      <c r="E8" s="3" t="n">
        <v>22</v>
      </c>
      <c r="F8" s="3" t="n">
        <v>1</v>
      </c>
      <c r="G8" s="3" t="n">
        <v>1</v>
      </c>
      <c r="H8" s="3">
        <f>D8*$B$32</f>
        <v/>
      </c>
      <c r="I8" s="3">
        <f>E8*$B$32</f>
        <v/>
      </c>
    </row>
    <row r="9">
      <c r="A9" s="3" t="inlineStr">
        <is>
          <t>C07</t>
        </is>
      </c>
      <c r="B9" s="3" t="inlineStr">
        <is>
          <t>Malek</t>
        </is>
      </c>
      <c r="C9" s="3" t="n">
        <v>25</v>
      </c>
      <c r="D9" s="3" t="n">
        <v>125</v>
      </c>
      <c r="E9" s="3" t="n">
        <v>25</v>
      </c>
      <c r="F9" s="3" t="n">
        <v>2</v>
      </c>
      <c r="G9" s="3" t="n">
        <v>0</v>
      </c>
      <c r="H9" s="3">
        <f>D9*$B$32</f>
        <v/>
      </c>
      <c r="I9" s="3">
        <f>E9*$B$32</f>
        <v/>
      </c>
    </row>
    <row r="10">
      <c r="A10" s="3" t="inlineStr">
        <is>
          <t>C08</t>
        </is>
      </c>
      <c r="B10" s="3" t="inlineStr">
        <is>
          <t>Baidit</t>
        </is>
      </c>
      <c r="C10" s="3" t="n">
        <v>22</v>
      </c>
      <c r="D10" s="3" t="n">
        <v>110</v>
      </c>
      <c r="E10" s="3" t="n">
        <v>22</v>
      </c>
      <c r="F10" s="3" t="n">
        <v>1</v>
      </c>
      <c r="G10" s="3" t="n">
        <v>0</v>
      </c>
      <c r="H10" s="3">
        <f>D10*$B$32</f>
        <v/>
      </c>
      <c r="I10" s="3">
        <f>E10*$B$32</f>
        <v/>
      </c>
    </row>
    <row r="11">
      <c r="A11" s="3" t="inlineStr">
        <is>
          <t>C09</t>
        </is>
      </c>
      <c r="B11" s="3" t="inlineStr">
        <is>
          <t>Paliau</t>
        </is>
      </c>
      <c r="C11" s="3" t="n">
        <v>22</v>
      </c>
      <c r="D11" s="3" t="n">
        <v>110</v>
      </c>
      <c r="E11" s="3" t="n">
        <v>22</v>
      </c>
      <c r="F11" s="3" t="n">
        <v>0</v>
      </c>
      <c r="G11" s="3" t="n">
        <v>0</v>
      </c>
      <c r="H11" s="3">
        <f>D11*$B$32</f>
        <v/>
      </c>
      <c r="I11" s="3">
        <f>E11*$B$32</f>
        <v/>
      </c>
    </row>
    <row r="12">
      <c r="A12" s="3" t="inlineStr">
        <is>
          <t>C10</t>
        </is>
      </c>
      <c r="B12" s="3" t="inlineStr">
        <is>
          <t>Makol</t>
        </is>
      </c>
      <c r="C12" s="3" t="n">
        <v>22</v>
      </c>
      <c r="D12" s="3" t="n">
        <v>110</v>
      </c>
      <c r="E12" s="3" t="n">
        <v>22</v>
      </c>
      <c r="F12" s="3" t="n">
        <v>1</v>
      </c>
      <c r="G12" s="3" t="n">
        <v>0</v>
      </c>
      <c r="H12" s="3">
        <f>D12*$B$32</f>
        <v/>
      </c>
      <c r="I12" s="3">
        <f>E12*$B$32</f>
        <v/>
      </c>
    </row>
    <row r="13">
      <c r="A13" s="3" t="inlineStr">
        <is>
          <t>C11</t>
        </is>
      </c>
      <c r="B13" s="3" t="inlineStr">
        <is>
          <t>Pakuau</t>
        </is>
      </c>
      <c r="C13" s="3" t="n">
        <v>25</v>
      </c>
      <c r="D13" s="3" t="n">
        <v>125</v>
      </c>
      <c r="E13" s="3" t="n">
        <v>25</v>
      </c>
      <c r="F13" s="3" t="n">
        <v>2</v>
      </c>
      <c r="G13" s="3" t="n">
        <v>1</v>
      </c>
      <c r="H13" s="3">
        <f>D13*$B$32</f>
        <v/>
      </c>
      <c r="I13" s="3">
        <f>E13*$B$32</f>
        <v/>
      </c>
    </row>
    <row r="14">
      <c r="A14" s="3" t="inlineStr">
        <is>
          <t>C12</t>
        </is>
      </c>
      <c r="B14" s="3" t="inlineStr">
        <is>
          <t>Lith</t>
        </is>
      </c>
      <c r="C14" s="3" t="n">
        <v>22</v>
      </c>
      <c r="D14" s="3" t="n">
        <v>110</v>
      </c>
      <c r="E14" s="3" t="n">
        <v>22</v>
      </c>
      <c r="F14" s="3" t="n">
        <v>0</v>
      </c>
      <c r="G14" s="3" t="n">
        <v>0</v>
      </c>
      <c r="H14" s="3">
        <f>D14*$B$32</f>
        <v/>
      </c>
      <c r="I14" s="3">
        <f>E14*$B$32</f>
        <v/>
      </c>
    </row>
    <row r="15">
      <c r="A15" s="3" t="inlineStr">
        <is>
          <t>C13</t>
        </is>
      </c>
      <c r="B15" s="3" t="inlineStr">
        <is>
          <t>Duk Padiet</t>
        </is>
      </c>
      <c r="C15" s="3" t="n">
        <v>25</v>
      </c>
      <c r="D15" s="3" t="n">
        <v>125</v>
      </c>
      <c r="E15" s="3" t="n">
        <v>25</v>
      </c>
      <c r="F15" s="3" t="n">
        <v>2</v>
      </c>
      <c r="G15" s="3" t="n">
        <v>1</v>
      </c>
      <c r="H15" s="3">
        <f>D15*$B$32</f>
        <v/>
      </c>
      <c r="I15" s="3">
        <f>E15*$B$32</f>
        <v/>
      </c>
    </row>
    <row r="16">
      <c r="A16" s="3" t="inlineStr">
        <is>
          <t>C14</t>
        </is>
      </c>
      <c r="B16" s="3" t="inlineStr">
        <is>
          <t>Panyagor</t>
        </is>
      </c>
      <c r="C16" s="3" t="n">
        <v>22</v>
      </c>
      <c r="D16" s="3" t="n">
        <v>110</v>
      </c>
      <c r="E16" s="3" t="n">
        <v>22</v>
      </c>
      <c r="F16" s="3" t="n">
        <v>1</v>
      </c>
      <c r="G16" s="3" t="n">
        <v>0</v>
      </c>
      <c r="H16" s="3">
        <f>D16*$B$32</f>
        <v/>
      </c>
      <c r="I16" s="3">
        <f>E16*$B$32</f>
        <v/>
      </c>
    </row>
    <row r="17">
      <c r="A17" s="3" t="inlineStr">
        <is>
          <t>C15</t>
        </is>
      </c>
      <c r="B17" s="3" t="inlineStr">
        <is>
          <t>Kongor</t>
        </is>
      </c>
      <c r="C17" s="3" t="n">
        <v>25</v>
      </c>
      <c r="D17" s="3" t="n">
        <v>125</v>
      </c>
      <c r="E17" s="3" t="n">
        <v>25</v>
      </c>
      <c r="F17" s="3" t="n">
        <v>3</v>
      </c>
      <c r="G17" s="3" t="n">
        <v>1</v>
      </c>
      <c r="H17" s="3">
        <f>D17*$B$32</f>
        <v/>
      </c>
      <c r="I17" s="3">
        <f>E17*$B$32</f>
        <v/>
      </c>
    </row>
    <row r="18">
      <c r="A18" s="3" t="inlineStr">
        <is>
          <t>C16</t>
        </is>
      </c>
      <c r="B18" s="3" t="inlineStr">
        <is>
          <t>Bor South IDP1</t>
        </is>
      </c>
      <c r="C18" s="3" t="n">
        <v>22</v>
      </c>
      <c r="D18" s="3" t="n">
        <v>110</v>
      </c>
      <c r="E18" s="3" t="n">
        <v>22</v>
      </c>
      <c r="F18" s="3" t="n">
        <v>1</v>
      </c>
      <c r="G18" s="3" t="n">
        <v>0</v>
      </c>
      <c r="H18" s="3">
        <f>D18*$B$32</f>
        <v/>
      </c>
      <c r="I18" s="3">
        <f>E18*$B$32</f>
        <v/>
      </c>
    </row>
    <row r="19">
      <c r="A19" s="3" t="inlineStr">
        <is>
          <t>C17</t>
        </is>
      </c>
      <c r="B19" s="3" t="inlineStr">
        <is>
          <t>Bor South IDP2</t>
        </is>
      </c>
      <c r="C19" s="3" t="n">
        <v>22</v>
      </c>
      <c r="D19" s="3" t="n">
        <v>110</v>
      </c>
      <c r="E19" s="3" t="n">
        <v>22</v>
      </c>
      <c r="F19" s="3" t="n">
        <v>2</v>
      </c>
      <c r="G19" s="3" t="n">
        <v>1</v>
      </c>
      <c r="H19" s="3">
        <f>D19*$B$32</f>
        <v/>
      </c>
      <c r="I19" s="3">
        <f>E19*$B$32</f>
        <v/>
      </c>
    </row>
    <row r="20">
      <c r="A20" s="3" t="inlineStr">
        <is>
          <t>C18</t>
        </is>
      </c>
      <c r="B20" s="3" t="inlineStr">
        <is>
          <t>Twic East</t>
        </is>
      </c>
      <c r="C20" s="3" t="n">
        <v>22</v>
      </c>
      <c r="D20" s="3" t="n">
        <v>110</v>
      </c>
      <c r="E20" s="3" t="n">
        <v>22</v>
      </c>
      <c r="F20" s="3" t="n">
        <v>1</v>
      </c>
      <c r="G20" s="3" t="n">
        <v>0</v>
      </c>
      <c r="H20" s="3">
        <f>D20*$B$32</f>
        <v/>
      </c>
      <c r="I20" s="3">
        <f>E20*$B$32</f>
        <v/>
      </c>
    </row>
    <row r="21">
      <c r="A21" s="3" t="inlineStr">
        <is>
          <t>C19</t>
        </is>
      </c>
      <c r="B21" s="3" t="inlineStr">
        <is>
          <t>Duk</t>
        </is>
      </c>
      <c r="C21" s="3" t="n">
        <v>22</v>
      </c>
      <c r="D21" s="3" t="n">
        <v>110</v>
      </c>
      <c r="E21" s="3" t="n">
        <v>22</v>
      </c>
      <c r="F21" s="3" t="n">
        <v>0</v>
      </c>
      <c r="G21" s="3" t="n">
        <v>0</v>
      </c>
      <c r="H21" s="3">
        <f>D21*$B$32</f>
        <v/>
      </c>
      <c r="I21" s="3">
        <f>E21*$B$32</f>
        <v/>
      </c>
    </row>
    <row r="22">
      <c r="A22" s="3" t="inlineStr">
        <is>
          <t>C20</t>
        </is>
      </c>
      <c r="B22" s="3" t="inlineStr">
        <is>
          <t>Pochalla</t>
        </is>
      </c>
      <c r="C22" s="3" t="n">
        <v>22</v>
      </c>
      <c r="D22" s="3" t="n">
        <v>110</v>
      </c>
      <c r="E22" s="3" t="n">
        <v>22</v>
      </c>
      <c r="F22" s="3" t="n">
        <v>1</v>
      </c>
      <c r="G22" s="3" t="n">
        <v>1</v>
      </c>
      <c r="H22" s="3">
        <f>D22*$B$32</f>
        <v/>
      </c>
      <c r="I22" s="3">
        <f>E22*$B$32</f>
        <v/>
      </c>
    </row>
    <row r="23">
      <c r="A23" s="3" t="inlineStr">
        <is>
          <t>C21</t>
        </is>
      </c>
      <c r="B23" s="3" t="inlineStr">
        <is>
          <t>Nyirol</t>
        </is>
      </c>
      <c r="C23" s="3" t="n">
        <v>25</v>
      </c>
      <c r="D23" s="3" t="n">
        <v>125</v>
      </c>
      <c r="E23" s="3" t="n">
        <v>25</v>
      </c>
      <c r="F23" s="3" t="n">
        <v>2</v>
      </c>
      <c r="G23" s="3" t="n">
        <v>0</v>
      </c>
      <c r="H23" s="3">
        <f>D23*$B$32</f>
        <v/>
      </c>
      <c r="I23" s="3">
        <f>E23*$B$32</f>
        <v/>
      </c>
    </row>
    <row r="24">
      <c r="A24" s="3" t="inlineStr">
        <is>
          <t>C22</t>
        </is>
      </c>
      <c r="B24" s="3" t="inlineStr">
        <is>
          <t>Uror</t>
        </is>
      </c>
      <c r="C24" s="3" t="n">
        <v>22</v>
      </c>
      <c r="D24" s="3" t="n">
        <v>110</v>
      </c>
      <c r="E24" s="3" t="n">
        <v>22</v>
      </c>
      <c r="F24" s="3" t="n">
        <v>1</v>
      </c>
      <c r="G24" s="3" t="n">
        <v>0</v>
      </c>
      <c r="H24" s="3">
        <f>D24*$B$32</f>
        <v/>
      </c>
      <c r="I24" s="3">
        <f>E24*$B$32</f>
        <v/>
      </c>
    </row>
    <row r="25">
      <c r="A25" s="3" t="inlineStr">
        <is>
          <t>C23</t>
        </is>
      </c>
      <c r="B25" s="3" t="inlineStr">
        <is>
          <t>Akobo</t>
        </is>
      </c>
      <c r="C25" s="3" t="n">
        <v>22</v>
      </c>
      <c r="D25" s="3" t="n">
        <v>110</v>
      </c>
      <c r="E25" s="3" t="n">
        <v>22</v>
      </c>
      <c r="F25" s="3" t="n">
        <v>1</v>
      </c>
      <c r="G25" s="3" t="n">
        <v>1</v>
      </c>
      <c r="H25" s="3">
        <f>D25*$B$32</f>
        <v/>
      </c>
      <c r="I25" s="3">
        <f>E25*$B$32</f>
        <v/>
      </c>
    </row>
    <row r="26">
      <c r="A26" s="3" t="inlineStr">
        <is>
          <t>C24</t>
        </is>
      </c>
      <c r="B26" s="3" t="inlineStr">
        <is>
          <t>Fangak</t>
        </is>
      </c>
      <c r="C26" s="3" t="n">
        <v>22</v>
      </c>
      <c r="D26" s="3" t="n">
        <v>110</v>
      </c>
      <c r="E26" s="3" t="n">
        <v>22</v>
      </c>
      <c r="F26" s="3" t="n">
        <v>0</v>
      </c>
      <c r="G26" s="3" t="n">
        <v>0</v>
      </c>
      <c r="H26" s="3">
        <f>D26*$B$32</f>
        <v/>
      </c>
      <c r="I26" s="3">
        <f>E26*$B$32</f>
        <v/>
      </c>
    </row>
    <row r="27">
      <c r="A27" s="3" t="inlineStr">
        <is>
          <t>C25</t>
        </is>
      </c>
      <c r="B27" s="3" t="inlineStr">
        <is>
          <t>Ayod</t>
        </is>
      </c>
      <c r="C27" s="3" t="n">
        <v>22</v>
      </c>
      <c r="D27" s="3" t="n">
        <v>110</v>
      </c>
      <c r="E27" s="3" t="n">
        <v>22</v>
      </c>
      <c r="F27" s="3" t="n">
        <v>2</v>
      </c>
      <c r="G27" s="3" t="n">
        <v>1</v>
      </c>
      <c r="H27" s="3">
        <f>D27*$B$32</f>
        <v/>
      </c>
      <c r="I27" s="3">
        <f>E27*$B$32</f>
        <v/>
      </c>
    </row>
    <row r="28">
      <c r="A28" s="3" t="inlineStr">
        <is>
          <t>C26</t>
        </is>
      </c>
      <c r="B28" s="3" t="inlineStr">
        <is>
          <t>Canal Pigi</t>
        </is>
      </c>
      <c r="C28" s="3" t="n">
        <v>22</v>
      </c>
      <c r="D28" s="3" t="n">
        <v>110</v>
      </c>
      <c r="E28" s="3" t="n">
        <v>22</v>
      </c>
      <c r="F28" s="3" t="n">
        <v>1</v>
      </c>
      <c r="G28" s="3" t="n">
        <v>0</v>
      </c>
      <c r="H28" s="3">
        <f>D28*$B$32</f>
        <v/>
      </c>
      <c r="I28" s="3">
        <f>E28*$B$32</f>
        <v/>
      </c>
    </row>
    <row r="29">
      <c r="A29" s="3" t="inlineStr">
        <is>
          <t>C27</t>
        </is>
      </c>
      <c r="B29" s="3" t="inlineStr">
        <is>
          <t>Pibor</t>
        </is>
      </c>
      <c r="C29" s="3" t="n">
        <v>25</v>
      </c>
      <c r="D29" s="3" t="n">
        <v>125</v>
      </c>
      <c r="E29" s="3" t="n">
        <v>25</v>
      </c>
      <c r="F29" s="3" t="n">
        <v>2</v>
      </c>
      <c r="G29" s="3" t="n">
        <v>1</v>
      </c>
      <c r="H29" s="3">
        <f>D29*$B$32</f>
        <v/>
      </c>
      <c r="I29" s="3">
        <f>E29*$B$32</f>
        <v/>
      </c>
    </row>
    <row r="30">
      <c r="A30" s="3" t="inlineStr">
        <is>
          <t>C28</t>
        </is>
      </c>
      <c r="B30" s="3" t="inlineStr">
        <is>
          <t>Lekuangole</t>
        </is>
      </c>
      <c r="C30" s="3" t="n">
        <v>22</v>
      </c>
      <c r="D30" s="3" t="n">
        <v>110</v>
      </c>
      <c r="E30" s="3" t="n">
        <v>22</v>
      </c>
      <c r="F30" s="3" t="n">
        <v>1</v>
      </c>
      <c r="G30" s="3" t="n">
        <v>0</v>
      </c>
      <c r="H30" s="3">
        <f>D30*$B$32</f>
        <v/>
      </c>
      <c r="I30" s="3">
        <f>E30*$B$32</f>
        <v/>
      </c>
    </row>
    <row r="31">
      <c r="A31" s="3" t="inlineStr">
        <is>
          <t>TOTAL</t>
        </is>
      </c>
      <c r="B31" s="3" t="n"/>
      <c r="C31" s="3">
        <f>SUM(C3:C30)</f>
        <v/>
      </c>
      <c r="D31" s="3">
        <f>SUM(D3:D30)</f>
        <v/>
      </c>
      <c r="E31" s="3">
        <f>SUM(E3:E30)</f>
        <v/>
      </c>
      <c r="F31" s="3">
        <f>SUM(F3:F30)</f>
        <v/>
      </c>
      <c r="G31" s="3">
        <f>SUM(G3:G30)</f>
        <v/>
      </c>
      <c r="H31" s="3">
        <f>SUM(H3:H30)</f>
        <v/>
      </c>
      <c r="I31" s="3">
        <f>SUM(I3:I30)</f>
        <v/>
      </c>
    </row>
    <row r="32">
      <c r="A32" s="4" t="inlineStr">
        <is>
          <t>Recall Period (days):</t>
        </is>
      </c>
      <c r="B32" s="5" t="n">
        <v>90</v>
      </c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</cols>
  <sheetData>
    <row r="1">
      <c r="A1" s="1" t="inlineStr">
        <is>
          <t>CRUDE DEATH RATE (CDR) CALCULATION</t>
        </is>
      </c>
    </row>
    <row r="4">
      <c r="A4" s="4" t="inlineStr">
        <is>
          <t>Total Deaths</t>
        </is>
      </c>
      <c r="B4" s="6">
        <f>'Data Entry'!F31</f>
        <v/>
      </c>
    </row>
    <row r="5">
      <c r="A5" s="4" t="inlineStr">
        <is>
          <t>Total Person-Days</t>
        </is>
      </c>
      <c r="B5" s="6">
        <f>'Data Entry'!H31</f>
        <v/>
      </c>
    </row>
    <row r="6">
      <c r="A6" s="4" t="inlineStr">
        <is>
          <t>CDR (per 10,000/day)</t>
        </is>
      </c>
      <c r="B6" s="7">
        <f>B4/B5*10000</f>
        <v/>
      </c>
    </row>
    <row r="7">
      <c r="A7" s="4" t="inlineStr">
        <is>
          <t>Emergency Threshold</t>
        </is>
      </c>
      <c r="B7" s="8" t="n">
        <v>1</v>
      </c>
    </row>
    <row r="8">
      <c r="A8" s="4" t="inlineStr">
        <is>
          <t>Status</t>
        </is>
      </c>
      <c r="B8" s="9">
        <f>IF(B6&gt;=B7,"ABOVE THRESHOLD - EMERGENCY","Below threshold")</f>
        <v/>
      </c>
    </row>
    <row r="9">
      <c r="A9" s="4" t="inlineStr"/>
      <c r="B9" s="8" t="n"/>
    </row>
    <row r="10">
      <c r="A10" s="4" t="inlineStr">
        <is>
          <t>95% CI (approx.)</t>
        </is>
      </c>
      <c r="B10" s="8" t="n"/>
    </row>
    <row r="11">
      <c r="A11" s="4" t="inlineStr">
        <is>
          <t>SE (approx.)</t>
        </is>
      </c>
      <c r="B11" s="6">
        <f>B6*0.25</f>
        <v/>
      </c>
    </row>
    <row r="12">
      <c r="A12" s="4" t="inlineStr">
        <is>
          <t>Lower bound</t>
        </is>
      </c>
      <c r="B12" s="6">
        <f>MAX(0,B6-1.96*B12)</f>
        <v/>
      </c>
    </row>
    <row r="13">
      <c r="A13" s="4" t="inlineStr">
        <is>
          <t>Upper bound</t>
        </is>
      </c>
      <c r="B13" s="6">
        <f>B6+1.96*B12</f>
        <v/>
      </c>
    </row>
    <row r="14">
      <c r="A14" s="4" t="inlineStr">
        <is>
          <t>CI includes threshold?</t>
        </is>
      </c>
      <c r="B14" s="6">
        <f>IF(AND(B13&lt;=B7,B14&gt;=B7),"YES - cannot rule out emergency","No")</f>
        <v/>
      </c>
    </row>
  </sheetData>
  <mergeCells count="1">
    <mergeCell ref="A1:D1"/>
  </mergeCells>
  <conditionalFormatting sqref="B8">
    <cfRule type="cellIs" priority="1" operator="greaterThanOrEqual" dxfId="0">
      <formula>1.0</formula>
    </cfRule>
    <cfRule type="cellIs" priority="2" operator="lessThan" dxfId="1">
      <formula>1.0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563EB"/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</cols>
  <sheetData>
    <row r="1">
      <c r="A1" s="1" t="inlineStr">
        <is>
          <t>UNDER-5 DEATH RATE (U5DR) CALCULATION</t>
        </is>
      </c>
    </row>
    <row r="4">
      <c r="A4" s="4" t="inlineStr">
        <is>
          <t>Under-5 Deaths</t>
        </is>
      </c>
      <c r="B4" s="6">
        <f>'Data Entry'!G31</f>
        <v/>
      </c>
    </row>
    <row r="5">
      <c r="A5" s="4" t="inlineStr">
        <is>
          <t>Under-5 Person-Days</t>
        </is>
      </c>
      <c r="B5" s="6">
        <f>'Data Entry'!I31</f>
        <v/>
      </c>
    </row>
    <row r="6">
      <c r="A6" s="4" t="inlineStr">
        <is>
          <t>U5DR (per 10,000/day)</t>
        </is>
      </c>
      <c r="B6" s="7">
        <f>B4/B5*10000</f>
        <v/>
      </c>
    </row>
    <row r="7">
      <c r="A7" s="4" t="inlineStr">
        <is>
          <t>Emergency Threshold</t>
        </is>
      </c>
      <c r="B7" s="8" t="n">
        <v>2</v>
      </c>
    </row>
    <row r="8">
      <c r="A8" s="4" t="inlineStr">
        <is>
          <t>Status</t>
        </is>
      </c>
      <c r="B8" s="6">
        <f>IF(B6&gt;=B7,"ABOVE THRESHOLD - EMERGENCY","Below threshold")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21" customWidth="1" min="1" max="1"/>
    <col width="21" customWidth="1" min="2" max="2"/>
    <col width="21" customWidth="1" min="3" max="3"/>
    <col width="18" customWidth="1" min="4" max="4"/>
    <col width="30" customWidth="1" min="5" max="5"/>
  </cols>
  <sheetData>
    <row r="1">
      <c r="A1" s="10" t="inlineStr">
        <is>
          <t>CDR BY CLUSTER</t>
        </is>
      </c>
    </row>
    <row r="2">
      <c r="A2" s="2" t="inlineStr">
        <is>
          <t>Cluster</t>
        </is>
      </c>
      <c r="B2" s="2" t="inlineStr">
        <is>
          <t>Deaths</t>
        </is>
      </c>
      <c r="C2" s="2" t="inlineStr">
        <is>
          <t>Person-Days</t>
        </is>
      </c>
      <c r="D2" s="2" t="inlineStr">
        <is>
          <t>CDR /10k/day</t>
        </is>
      </c>
      <c r="E2" s="2" t="inlineStr">
        <is>
          <t>Status</t>
        </is>
      </c>
    </row>
    <row r="3">
      <c r="A3" s="3">
        <f>'Data Entry'!B3</f>
        <v/>
      </c>
      <c r="B3" s="3">
        <f>'Data Entry'!F3</f>
        <v/>
      </c>
      <c r="C3" s="3">
        <f>'Data Entry'!H3</f>
        <v/>
      </c>
      <c r="D3" s="11">
        <f>B3/C3*10000</f>
        <v/>
      </c>
      <c r="E3" s="3">
        <f>IF(D3&gt;=1,"ABOVE","Below")</f>
        <v/>
      </c>
    </row>
    <row r="4">
      <c r="A4" s="3">
        <f>'Data Entry'!B4</f>
        <v/>
      </c>
      <c r="B4" s="3">
        <f>'Data Entry'!F4</f>
        <v/>
      </c>
      <c r="C4" s="3">
        <f>'Data Entry'!H4</f>
        <v/>
      </c>
      <c r="D4" s="11">
        <f>B4/C4*10000</f>
        <v/>
      </c>
      <c r="E4" s="3">
        <f>IF(D4&gt;=1,"ABOVE","Below")</f>
        <v/>
      </c>
    </row>
    <row r="5">
      <c r="A5" s="3">
        <f>'Data Entry'!B5</f>
        <v/>
      </c>
      <c r="B5" s="3">
        <f>'Data Entry'!F5</f>
        <v/>
      </c>
      <c r="C5" s="3">
        <f>'Data Entry'!H5</f>
        <v/>
      </c>
      <c r="D5" s="11">
        <f>B5/C5*10000</f>
        <v/>
      </c>
      <c r="E5" s="3">
        <f>IF(D5&gt;=1,"ABOVE","Below")</f>
        <v/>
      </c>
    </row>
    <row r="6">
      <c r="A6" s="3">
        <f>'Data Entry'!B6</f>
        <v/>
      </c>
      <c r="B6" s="3">
        <f>'Data Entry'!F6</f>
        <v/>
      </c>
      <c r="C6" s="3">
        <f>'Data Entry'!H6</f>
        <v/>
      </c>
      <c r="D6" s="11">
        <f>B6/C6*10000</f>
        <v/>
      </c>
      <c r="E6" s="3">
        <f>IF(D6&gt;=1,"ABOVE","Below")</f>
        <v/>
      </c>
    </row>
    <row r="7">
      <c r="A7" s="3">
        <f>'Data Entry'!B7</f>
        <v/>
      </c>
      <c r="B7" s="3">
        <f>'Data Entry'!F7</f>
        <v/>
      </c>
      <c r="C7" s="3">
        <f>'Data Entry'!H7</f>
        <v/>
      </c>
      <c r="D7" s="11">
        <f>B7/C7*10000</f>
        <v/>
      </c>
      <c r="E7" s="3">
        <f>IF(D7&gt;=1,"ABOVE","Below")</f>
        <v/>
      </c>
    </row>
    <row r="8">
      <c r="A8" s="3">
        <f>'Data Entry'!B8</f>
        <v/>
      </c>
      <c r="B8" s="3">
        <f>'Data Entry'!F8</f>
        <v/>
      </c>
      <c r="C8" s="3">
        <f>'Data Entry'!H8</f>
        <v/>
      </c>
      <c r="D8" s="11">
        <f>B8/C8*10000</f>
        <v/>
      </c>
      <c r="E8" s="3">
        <f>IF(D8&gt;=1,"ABOVE","Below")</f>
        <v/>
      </c>
    </row>
    <row r="9">
      <c r="A9" s="3">
        <f>'Data Entry'!B9</f>
        <v/>
      </c>
      <c r="B9" s="3">
        <f>'Data Entry'!F9</f>
        <v/>
      </c>
      <c r="C9" s="3">
        <f>'Data Entry'!H9</f>
        <v/>
      </c>
      <c r="D9" s="11">
        <f>B9/C9*10000</f>
        <v/>
      </c>
      <c r="E9" s="3">
        <f>IF(D9&gt;=1,"ABOVE","Below")</f>
        <v/>
      </c>
    </row>
    <row r="10">
      <c r="A10" s="3">
        <f>'Data Entry'!B10</f>
        <v/>
      </c>
      <c r="B10" s="3">
        <f>'Data Entry'!F10</f>
        <v/>
      </c>
      <c r="C10" s="3">
        <f>'Data Entry'!H10</f>
        <v/>
      </c>
      <c r="D10" s="11">
        <f>B10/C10*10000</f>
        <v/>
      </c>
      <c r="E10" s="3">
        <f>IF(D10&gt;=1,"ABOVE","Below")</f>
        <v/>
      </c>
    </row>
    <row r="11">
      <c r="A11" s="3">
        <f>'Data Entry'!B11</f>
        <v/>
      </c>
      <c r="B11" s="3">
        <f>'Data Entry'!F11</f>
        <v/>
      </c>
      <c r="C11" s="3">
        <f>'Data Entry'!H11</f>
        <v/>
      </c>
      <c r="D11" s="11">
        <f>B11/C11*10000</f>
        <v/>
      </c>
      <c r="E11" s="3">
        <f>IF(D11&gt;=1,"ABOVE","Below")</f>
        <v/>
      </c>
    </row>
    <row r="12">
      <c r="A12" s="3">
        <f>'Data Entry'!B12</f>
        <v/>
      </c>
      <c r="B12" s="3">
        <f>'Data Entry'!F12</f>
        <v/>
      </c>
      <c r="C12" s="3">
        <f>'Data Entry'!H12</f>
        <v/>
      </c>
      <c r="D12" s="11">
        <f>B12/C12*10000</f>
        <v/>
      </c>
      <c r="E12" s="3">
        <f>IF(D12&gt;=1,"ABOVE","Below")</f>
        <v/>
      </c>
    </row>
    <row r="13">
      <c r="A13" s="3">
        <f>'Data Entry'!B13</f>
        <v/>
      </c>
      <c r="B13" s="3">
        <f>'Data Entry'!F13</f>
        <v/>
      </c>
      <c r="C13" s="3">
        <f>'Data Entry'!H13</f>
        <v/>
      </c>
      <c r="D13" s="11">
        <f>B13/C13*10000</f>
        <v/>
      </c>
      <c r="E13" s="3">
        <f>IF(D13&gt;=1,"ABOVE","Below")</f>
        <v/>
      </c>
    </row>
    <row r="14">
      <c r="A14" s="3">
        <f>'Data Entry'!B14</f>
        <v/>
      </c>
      <c r="B14" s="3">
        <f>'Data Entry'!F14</f>
        <v/>
      </c>
      <c r="C14" s="3">
        <f>'Data Entry'!H14</f>
        <v/>
      </c>
      <c r="D14" s="11">
        <f>B14/C14*10000</f>
        <v/>
      </c>
      <c r="E14" s="3">
        <f>IF(D14&gt;=1,"ABOVE","Below")</f>
        <v/>
      </c>
    </row>
    <row r="15">
      <c r="A15" s="3">
        <f>'Data Entry'!B15</f>
        <v/>
      </c>
      <c r="B15" s="3">
        <f>'Data Entry'!F15</f>
        <v/>
      </c>
      <c r="C15" s="3">
        <f>'Data Entry'!H15</f>
        <v/>
      </c>
      <c r="D15" s="11">
        <f>B15/C15*10000</f>
        <v/>
      </c>
      <c r="E15" s="3">
        <f>IF(D15&gt;=1,"ABOVE","Below")</f>
        <v/>
      </c>
    </row>
    <row r="16">
      <c r="A16" s="3">
        <f>'Data Entry'!B16</f>
        <v/>
      </c>
      <c r="B16" s="3">
        <f>'Data Entry'!F16</f>
        <v/>
      </c>
      <c r="C16" s="3">
        <f>'Data Entry'!H16</f>
        <v/>
      </c>
      <c r="D16" s="11">
        <f>B16/C16*10000</f>
        <v/>
      </c>
      <c r="E16" s="3">
        <f>IF(D16&gt;=1,"ABOVE","Below")</f>
        <v/>
      </c>
    </row>
    <row r="17">
      <c r="A17" s="3">
        <f>'Data Entry'!B17</f>
        <v/>
      </c>
      <c r="B17" s="3">
        <f>'Data Entry'!F17</f>
        <v/>
      </c>
      <c r="C17" s="3">
        <f>'Data Entry'!H17</f>
        <v/>
      </c>
      <c r="D17" s="11">
        <f>B17/C17*10000</f>
        <v/>
      </c>
      <c r="E17" s="3">
        <f>IF(D17&gt;=1,"ABOVE","Below")</f>
        <v/>
      </c>
    </row>
    <row r="18">
      <c r="A18" s="3">
        <f>'Data Entry'!B18</f>
        <v/>
      </c>
      <c r="B18" s="3">
        <f>'Data Entry'!F18</f>
        <v/>
      </c>
      <c r="C18" s="3">
        <f>'Data Entry'!H18</f>
        <v/>
      </c>
      <c r="D18" s="11">
        <f>B18/C18*10000</f>
        <v/>
      </c>
      <c r="E18" s="3">
        <f>IF(D18&gt;=1,"ABOVE","Below")</f>
        <v/>
      </c>
    </row>
    <row r="19">
      <c r="A19" s="3">
        <f>'Data Entry'!B19</f>
        <v/>
      </c>
      <c r="B19" s="3">
        <f>'Data Entry'!F19</f>
        <v/>
      </c>
      <c r="C19" s="3">
        <f>'Data Entry'!H19</f>
        <v/>
      </c>
      <c r="D19" s="11">
        <f>B19/C19*10000</f>
        <v/>
      </c>
      <c r="E19" s="3">
        <f>IF(D19&gt;=1,"ABOVE","Below")</f>
        <v/>
      </c>
    </row>
    <row r="20">
      <c r="A20" s="3">
        <f>'Data Entry'!B20</f>
        <v/>
      </c>
      <c r="B20" s="3">
        <f>'Data Entry'!F20</f>
        <v/>
      </c>
      <c r="C20" s="3">
        <f>'Data Entry'!H20</f>
        <v/>
      </c>
      <c r="D20" s="11">
        <f>B20/C20*10000</f>
        <v/>
      </c>
      <c r="E20" s="3">
        <f>IF(D20&gt;=1,"ABOVE","Below")</f>
        <v/>
      </c>
    </row>
    <row r="21">
      <c r="A21" s="3">
        <f>'Data Entry'!B21</f>
        <v/>
      </c>
      <c r="B21" s="3">
        <f>'Data Entry'!F21</f>
        <v/>
      </c>
      <c r="C21" s="3">
        <f>'Data Entry'!H21</f>
        <v/>
      </c>
      <c r="D21" s="11">
        <f>B21/C21*10000</f>
        <v/>
      </c>
      <c r="E21" s="3">
        <f>IF(D21&gt;=1,"ABOVE","Below")</f>
        <v/>
      </c>
    </row>
    <row r="22">
      <c r="A22" s="3">
        <f>'Data Entry'!B22</f>
        <v/>
      </c>
      <c r="B22" s="3">
        <f>'Data Entry'!F22</f>
        <v/>
      </c>
      <c r="C22" s="3">
        <f>'Data Entry'!H22</f>
        <v/>
      </c>
      <c r="D22" s="11">
        <f>B22/C22*10000</f>
        <v/>
      </c>
      <c r="E22" s="3">
        <f>IF(D22&gt;=1,"ABOVE","Below")</f>
        <v/>
      </c>
    </row>
    <row r="23">
      <c r="A23" s="3">
        <f>'Data Entry'!B23</f>
        <v/>
      </c>
      <c r="B23" s="3">
        <f>'Data Entry'!F23</f>
        <v/>
      </c>
      <c r="C23" s="3">
        <f>'Data Entry'!H23</f>
        <v/>
      </c>
      <c r="D23" s="11">
        <f>B23/C23*10000</f>
        <v/>
      </c>
      <c r="E23" s="3">
        <f>IF(D23&gt;=1,"ABOVE","Below")</f>
        <v/>
      </c>
    </row>
    <row r="24">
      <c r="A24" s="3">
        <f>'Data Entry'!B24</f>
        <v/>
      </c>
      <c r="B24" s="3">
        <f>'Data Entry'!F24</f>
        <v/>
      </c>
      <c r="C24" s="3">
        <f>'Data Entry'!H24</f>
        <v/>
      </c>
      <c r="D24" s="11">
        <f>B24/C24*10000</f>
        <v/>
      </c>
      <c r="E24" s="3">
        <f>IF(D24&gt;=1,"ABOVE","Below")</f>
        <v/>
      </c>
    </row>
    <row r="25">
      <c r="A25" s="3">
        <f>'Data Entry'!B25</f>
        <v/>
      </c>
      <c r="B25" s="3">
        <f>'Data Entry'!F25</f>
        <v/>
      </c>
      <c r="C25" s="3">
        <f>'Data Entry'!H25</f>
        <v/>
      </c>
      <c r="D25" s="11">
        <f>B25/C25*10000</f>
        <v/>
      </c>
      <c r="E25" s="3">
        <f>IF(D25&gt;=1,"ABOVE","Below")</f>
        <v/>
      </c>
    </row>
    <row r="26">
      <c r="A26" s="3">
        <f>'Data Entry'!B26</f>
        <v/>
      </c>
      <c r="B26" s="3">
        <f>'Data Entry'!F26</f>
        <v/>
      </c>
      <c r="C26" s="3">
        <f>'Data Entry'!H26</f>
        <v/>
      </c>
      <c r="D26" s="11">
        <f>B26/C26*10000</f>
        <v/>
      </c>
      <c r="E26" s="3">
        <f>IF(D26&gt;=1,"ABOVE","Below")</f>
        <v/>
      </c>
    </row>
    <row r="27">
      <c r="A27" s="3">
        <f>'Data Entry'!B27</f>
        <v/>
      </c>
      <c r="B27" s="3">
        <f>'Data Entry'!F27</f>
        <v/>
      </c>
      <c r="C27" s="3">
        <f>'Data Entry'!H27</f>
        <v/>
      </c>
      <c r="D27" s="11">
        <f>B27/C27*10000</f>
        <v/>
      </c>
      <c r="E27" s="3">
        <f>IF(D27&gt;=1,"ABOVE","Below")</f>
        <v/>
      </c>
    </row>
    <row r="28">
      <c r="A28" s="3">
        <f>'Data Entry'!B28</f>
        <v/>
      </c>
      <c r="B28" s="3">
        <f>'Data Entry'!F28</f>
        <v/>
      </c>
      <c r="C28" s="3">
        <f>'Data Entry'!H28</f>
        <v/>
      </c>
      <c r="D28" s="11">
        <f>B28/C28*10000</f>
        <v/>
      </c>
      <c r="E28" s="3">
        <f>IF(D28&gt;=1,"ABOVE","Below")</f>
        <v/>
      </c>
    </row>
    <row r="29">
      <c r="A29" s="3">
        <f>'Data Entry'!B29</f>
        <v/>
      </c>
      <c r="B29" s="3">
        <f>'Data Entry'!F29</f>
        <v/>
      </c>
      <c r="C29" s="3">
        <f>'Data Entry'!H29</f>
        <v/>
      </c>
      <c r="D29" s="11">
        <f>B29/C29*10000</f>
        <v/>
      </c>
      <c r="E29" s="3">
        <f>IF(D29&gt;=1,"ABOVE","Below")</f>
        <v/>
      </c>
    </row>
    <row r="30">
      <c r="A30" s="3">
        <f>'Data Entry'!B30</f>
        <v/>
      </c>
      <c r="B30" s="3">
        <f>'Data Entry'!F30</f>
        <v/>
      </c>
      <c r="C30" s="3">
        <f>'Data Entry'!H30</f>
        <v/>
      </c>
      <c r="D30" s="11">
        <f>B30/C30*10000</f>
        <v/>
      </c>
      <c r="E30" s="3">
        <f>IF(D30&gt;=1,"ABOVE","Below")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59E0B"/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>
        <is>
          <t>MORTALITY SURVEY CDR/U5DR CALCULATOR - INSTRUCTIONS</t>
        </is>
      </c>
    </row>
    <row r="2">
      <c r="A2" s="8" t="inlineStr"/>
    </row>
    <row r="3">
      <c r="A3" s="8" t="inlineStr">
        <is>
          <t>This workbook calculates Crude Death Rate (CDR) and Under-5 Death Rate (U5DR)</t>
        </is>
      </c>
    </row>
    <row r="4">
      <c r="A4" s="8" t="inlineStr">
        <is>
          <t>from cluster-level mortality survey data.</t>
        </is>
      </c>
    </row>
    <row r="5">
      <c r="A5" s="8" t="inlineStr"/>
    </row>
    <row r="6">
      <c r="A6" s="8" t="inlineStr">
        <is>
          <t>HOW TO USE:</t>
        </is>
      </c>
    </row>
    <row r="7">
      <c r="A7" s="8" t="inlineStr">
        <is>
          <t>1. Go to the 'Data Entry' tab</t>
        </is>
      </c>
    </row>
    <row r="8">
      <c r="A8" s="8" t="inlineStr">
        <is>
          <t>2. Replace the demo data with your actual survey data</t>
        </is>
      </c>
    </row>
    <row r="9">
      <c r="A9" s="8" t="inlineStr">
        <is>
          <t>3. Ensure the Recall Period (days) is correct (cell B32)</t>
        </is>
      </c>
    </row>
    <row r="10">
      <c r="A10" s="8" t="inlineStr">
        <is>
          <t>4. Person-days are calculated automatically</t>
        </is>
      </c>
    </row>
    <row r="11">
      <c r="A11" s="8" t="inlineStr">
        <is>
          <t>5. CDR and U5DR results appear on their respective tabs</t>
        </is>
      </c>
    </row>
    <row r="12">
      <c r="A12" s="8" t="inlineStr">
        <is>
          <t>6. The Cluster Summary tab shows CDR by cluster for identifying hotspots</t>
        </is>
      </c>
    </row>
    <row r="13">
      <c r="A13" s="8" t="inlineStr"/>
    </row>
    <row r="14">
      <c r="A14" s="8" t="inlineStr">
        <is>
          <t>THRESHOLDS:</t>
        </is>
      </c>
    </row>
    <row r="15">
      <c r="A15" s="8" t="inlineStr">
        <is>
          <t xml:space="preserve">  CDR emergency threshold: 1.0 / 10,000 / day (double sub-Saharan Africa baseline)</t>
        </is>
      </c>
    </row>
    <row r="16">
      <c r="A16" s="8" t="inlineStr">
        <is>
          <t xml:space="preserve">  U5DR emergency threshold: 2.0 / 10,000 / day</t>
        </is>
      </c>
    </row>
    <row r="17">
      <c r="A17" s="8" t="inlineStr"/>
    </row>
    <row r="18">
      <c r="A18" s="8" t="inlineStr">
        <is>
          <t>FORMULA:</t>
        </is>
      </c>
    </row>
    <row r="19">
      <c r="A19" s="8" t="inlineStr">
        <is>
          <t xml:space="preserve">  CDR = (Total deaths / Total person-days) x 10,000</t>
        </is>
      </c>
    </row>
    <row r="20">
      <c r="A20" s="8" t="inlineStr">
        <is>
          <t xml:space="preserve">  Person-days = Mid-period population x Recall period (days)</t>
        </is>
      </c>
    </row>
    <row r="21">
      <c r="A21" s="8" t="inlineStr"/>
    </row>
    <row r="22">
      <c r="A22" s="8" t="inlineStr">
        <is>
          <t>NOTE: Confidence intervals use a simplified approximation.</t>
        </is>
      </c>
    </row>
    <row r="23">
      <c r="A23" s="8" t="inlineStr">
        <is>
          <t>For cluster-adjusted CIs with design effect, use the R scripts or R Shiny app.</t>
        </is>
      </c>
    </row>
    <row r="24">
      <c r="A24" s="8" t="inlineStr"/>
    </row>
    <row r="25">
      <c r="A25" s="8" t="inlineStr">
        <is>
          <t>Mortality Estimation and Surveillance Initiative</t>
        </is>
      </c>
    </row>
    <row r="26">
      <c r="A26" s="8" t="inlineStr">
        <is>
          <t>Creative Commons BY 4.0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2026-03-30T17:49:50Z</dcterms:created>
  <dcterms:modified xmlns:dcterms="http://purl.org/dc/terms/" xmlns:xsi="http://www.w3.org/2001/XMLSchema-instance" xsi:type="dcterms:W3CDTF">2026-03-30T17:49:50Z</dcterms:modified>
</cp:coreProperties>
</file>